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0" windowWidth="13290" windowHeight="7965" activeTab="3"/>
  </bookViews>
  <sheets>
    <sheet name="2012" sheetId="1" r:id="rId1"/>
    <sheet name="2013 факт" sheetId="2" r:id="rId2"/>
    <sheet name="2014 факт" sheetId="3" r:id="rId3"/>
    <sheet name="2014 факт (электро)" sheetId="4" r:id="rId4"/>
  </sheets>
  <definedNames>
    <definedName name="_xlnm.Print_Titles" localSheetId="0">'2012'!$5:$6</definedName>
    <definedName name="_xlnm.Print_Titles" localSheetId="1">'2013 факт'!$5:$6</definedName>
    <definedName name="_xlnm.Print_Titles" localSheetId="2">'2014 факт'!$5:$6</definedName>
    <definedName name="_xlnm.Print_Titles" localSheetId="3">'2014 факт (электро)'!$5:$6</definedName>
    <definedName name="_xlnm.Print_Area" localSheetId="0">'2012'!$A$1:$D$23</definedName>
    <definedName name="_xlnm.Print_Area" localSheetId="1">'2013 факт'!$A$1:$D$23</definedName>
    <definedName name="_xlnm.Print_Area" localSheetId="2">'2014 факт'!$A$1:$D$23</definedName>
    <definedName name="_xlnm.Print_Area" localSheetId="3">'2014 факт (электро)'!$A$1:$D$24</definedName>
  </definedNames>
  <calcPr calcMode="autoNoTable" fullCalcOnLoad="1"/>
</workbook>
</file>

<file path=xl/sharedStrings.xml><?xml version="1.0" encoding="utf-8"?>
<sst xmlns="http://schemas.openxmlformats.org/spreadsheetml/2006/main" count="126" uniqueCount="45">
  <si>
    <t>Показатели</t>
  </si>
  <si>
    <t>№ п/п</t>
  </si>
  <si>
    <t>1.</t>
  </si>
  <si>
    <t>Материальные расходы</t>
  </si>
  <si>
    <t>2.</t>
  </si>
  <si>
    <t>3.</t>
  </si>
  <si>
    <t>4.</t>
  </si>
  <si>
    <t>5.</t>
  </si>
  <si>
    <t>6.</t>
  </si>
  <si>
    <t>Прочие расходы, связанные с производством и реализацией</t>
  </si>
  <si>
    <t>млн.руб.</t>
  </si>
  <si>
    <t>в том числе:</t>
  </si>
  <si>
    <t>Удельный вес  %</t>
  </si>
  <si>
    <t>Амортизация имущества</t>
  </si>
  <si>
    <t>Отчисления на формирование резервов (в соответствии с Постановлением Правительства Российской Федерации от 30.01.2002 №68)</t>
  </si>
  <si>
    <t>Другие расходы</t>
  </si>
  <si>
    <t>Расходы социального характера</t>
  </si>
  <si>
    <t xml:space="preserve">    *</t>
  </si>
  <si>
    <t>Расходы на оплату услуг инфраструктурных организаций оптового рынка</t>
  </si>
  <si>
    <t>Расходы на поизводство прочей продукции ( с учетом обслуживающих производств и хозяйств)</t>
  </si>
  <si>
    <t xml:space="preserve">Расходы на оплату труда (с учетом страховых взносов и страхования работников) </t>
  </si>
  <si>
    <t>ВСЕГО РАСХОДОВ НА ПРОИЗВОДСТВО И РЕАЛИЗАЦИЮ</t>
  </si>
  <si>
    <t>Налоги и сборы, относимые на себестоимость продукции (с учетом платежей за пользование водными объектами по договорам водопользования)</t>
  </si>
  <si>
    <t>Условно-переменные расходы (расходы на свежее ядерное топливо и услуги по обращению с отработавшим ядерным топливом)</t>
  </si>
  <si>
    <t>ИТОГО расходов на производство и реализацию, учитываемые в целях налогообложения по  налогу на прибыль (без учета расходов по торговой деятельности и покупки электроэнергии для собственных нужд)</t>
  </si>
  <si>
    <t>Структура и объем затрат ОАО "Концерн Росэнергоатом" на производство и реализацию товаров работ услуг  в 2012 году. *</t>
  </si>
  <si>
    <t>Фактические расходы за  2012 год</t>
  </si>
  <si>
    <t>1,3+1,6</t>
  </si>
  <si>
    <t>4,15+4,17</t>
  </si>
  <si>
    <t>5-4,16-1,5(АВИЗО)</t>
  </si>
  <si>
    <t>1-1,5(АВИЗО)</t>
  </si>
  <si>
    <t xml:space="preserve"> Без учета торговой деятельности и покупки электроэнергии на собственные нужды</t>
  </si>
  <si>
    <t>3 по ФСД</t>
  </si>
  <si>
    <t>Фактические расходы за  2013 год</t>
  </si>
  <si>
    <t>Покупная энергия для собственных нужд</t>
  </si>
  <si>
    <t>ИТОГО расходов на производство и реализацию, учитываемые в целях налогообложения по  налогу на прибыль (без учета расходов по торговой деятельности)</t>
  </si>
  <si>
    <t xml:space="preserve"> Без учета торговой деятельности</t>
  </si>
  <si>
    <t>Структура и объем затрат ОАО "Концерн Росэнергоатом" на производство и реализацию товаров, работ, услуг  собственного производства в 2013 году. *</t>
  </si>
  <si>
    <t>Расходы на свежее ядерное топливо и услуги по обращению с отработавшим ядерным топливом</t>
  </si>
  <si>
    <t>Структура и объем затрат ОАО "Концерн Росэнергоатом" на производство и реализацию товаров, работ, услуг  собственного производства в 2014 году. *</t>
  </si>
  <si>
    <t>Фактические расходы за  2014 год</t>
  </si>
  <si>
    <t>ВСЕГО РАСХОДОВ НА ПРОИЗВОДСТВО И РЕАЛИЗАЦИЮ**</t>
  </si>
  <si>
    <t>**</t>
  </si>
  <si>
    <t>Без учета производственных расходов сверх норматива, налога на прибыль и внереализационных расходов</t>
  </si>
  <si>
    <t>Структура и объем затрат ОАО "Концерн Росэнергоатом" на производство и реализацию электроэнергии и мощности собственного производства в 2014 году. *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</si>
</sst>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10"/>
      <name val="Times New Roman"/>
      <family val="1"/>
    </font>
    <font>
      <sz val="11"/>
      <name val="Arial Cyr"/>
      <family val="2"/>
    </font>
    <font>
      <sz val="11"/>
      <name val="Times New Roman"/>
      <family val="1"/>
    </font>
    <font>
      <sz val="8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Arial Cyr"/>
      <family val="0"/>
    </font>
    <font>
      <i/>
      <sz val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Font="1" applyFill="1" applyAlignment="1" applyProtection="1">
      <alignment horizontal="left"/>
      <protection locked="0"/>
    </xf>
    <xf numFmtId="49" fontId="3" fillId="0" borderId="0" xfId="0" applyNumberFormat="1" applyFont="1" applyFill="1" applyAlignment="1" applyProtection="1">
      <alignment wrapTex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6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left" vertical="center" wrapText="1" indent="1"/>
    </xf>
    <xf numFmtId="0" fontId="3" fillId="0" borderId="0" xfId="0" applyFont="1" applyAlignment="1">
      <alignment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Alignment="1">
      <alignment wrapText="1"/>
    </xf>
    <xf numFmtId="164" fontId="9" fillId="0" borderId="12" xfId="0" applyNumberFormat="1" applyFont="1" applyBorder="1" applyAlignment="1">
      <alignment vertical="center"/>
    </xf>
    <xf numFmtId="3" fontId="10" fillId="0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justify"/>
    </xf>
    <xf numFmtId="3" fontId="10" fillId="0" borderId="10" xfId="0" applyNumberFormat="1" applyFont="1" applyFill="1" applyBorder="1" applyAlignment="1">
      <alignment horizontal="right" vertical="center"/>
    </xf>
    <xf numFmtId="164" fontId="9" fillId="0" borderId="12" xfId="0" applyNumberFormat="1" applyFont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vertical="center" wrapText="1"/>
    </xf>
    <xf numFmtId="3" fontId="10" fillId="0" borderId="14" xfId="0" applyNumberFormat="1" applyFont="1" applyFill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3" fillId="0" borderId="0" xfId="0" applyNumberFormat="1" applyFont="1" applyAlignment="1">
      <alignment/>
    </xf>
    <xf numFmtId="165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7" fillId="0" borderId="0" xfId="0" applyNumberFormat="1" applyFont="1" applyAlignment="1">
      <alignment vertical="center"/>
    </xf>
    <xf numFmtId="165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3" fontId="10" fillId="33" borderId="10" xfId="0" applyNumberFormat="1" applyFont="1" applyFill="1" applyBorder="1" applyAlignment="1" applyProtection="1">
      <alignment vertical="center"/>
      <protection/>
    </xf>
    <xf numFmtId="3" fontId="10" fillId="34" borderId="10" xfId="0" applyNumberFormat="1" applyFont="1" applyFill="1" applyBorder="1" applyAlignment="1">
      <alignment horizontal="right" vertical="center"/>
    </xf>
    <xf numFmtId="3" fontId="10" fillId="34" borderId="1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 wrapText="1"/>
    </xf>
    <xf numFmtId="49" fontId="11" fillId="0" borderId="0" xfId="0" applyNumberFormat="1" applyFont="1" applyFill="1" applyAlignment="1" applyProtection="1">
      <alignment horizontal="left" vertical="justify" wrapText="1"/>
      <protection locked="0"/>
    </xf>
    <xf numFmtId="164" fontId="9" fillId="0" borderId="12" xfId="0" applyNumberFormat="1" applyFont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3" fontId="10" fillId="33" borderId="10" xfId="0" applyNumberFormat="1" applyFont="1" applyFill="1" applyBorder="1" applyAlignment="1" applyProtection="1">
      <alignment horizontal="center" vertical="center"/>
      <protection/>
    </xf>
    <xf numFmtId="3" fontId="10" fillId="0" borderId="14" xfId="0" applyNumberFormat="1" applyFont="1" applyFill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vertical="center"/>
    </xf>
    <xf numFmtId="165" fontId="15" fillId="0" borderId="0" xfId="0" applyNumberFormat="1" applyFont="1" applyAlignment="1">
      <alignment vertical="center"/>
    </xf>
    <xf numFmtId="165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4" fillId="0" borderId="0" xfId="0" applyNumberFormat="1" applyFont="1" applyFill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15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/>
    </xf>
    <xf numFmtId="49" fontId="13" fillId="0" borderId="11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vertical="center" wrapText="1"/>
    </xf>
    <xf numFmtId="3" fontId="12" fillId="34" borderId="10" xfId="0" applyNumberFormat="1" applyFont="1" applyFill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164" fontId="14" fillId="0" borderId="12" xfId="0" applyNumberFormat="1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 wrapText="1"/>
    </xf>
    <xf numFmtId="49" fontId="11" fillId="0" borderId="0" xfId="0" applyNumberFormat="1" applyFont="1" applyFill="1" applyAlignment="1" applyProtection="1">
      <alignment horizontal="left" vertical="justify" wrapText="1"/>
      <protection locked="0"/>
    </xf>
    <xf numFmtId="0" fontId="5" fillId="0" borderId="0" xfId="0" applyFont="1" applyAlignment="1">
      <alignment horizontal="center" vertical="center" wrapText="1"/>
    </xf>
    <xf numFmtId="49" fontId="11" fillId="0" borderId="0" xfId="0" applyNumberFormat="1" applyFont="1" applyFill="1" applyAlignment="1" applyProtection="1">
      <alignment horizontal="left" vertical="justify" wrapText="1"/>
      <protection locked="0"/>
    </xf>
    <xf numFmtId="166" fontId="14" fillId="0" borderId="0" xfId="0" applyNumberFormat="1" applyFont="1" applyBorder="1" applyAlignment="1">
      <alignment horizontal="center" vertical="center"/>
    </xf>
    <xf numFmtId="166" fontId="14" fillId="0" borderId="12" xfId="0" applyNumberFormat="1" applyFont="1" applyBorder="1" applyAlignment="1">
      <alignment horizontal="center" vertical="center"/>
    </xf>
    <xf numFmtId="166" fontId="9" fillId="0" borderId="12" xfId="0" applyNumberFormat="1" applyFont="1" applyBorder="1" applyAlignment="1">
      <alignment horizontal="center" vertical="center"/>
    </xf>
    <xf numFmtId="166" fontId="9" fillId="0" borderId="12" xfId="0" applyNumberFormat="1" applyFont="1" applyFill="1" applyBorder="1" applyAlignment="1">
      <alignment horizontal="center" vertical="center"/>
    </xf>
    <xf numFmtId="166" fontId="14" fillId="0" borderId="12" xfId="0" applyNumberFormat="1" applyFont="1" applyFill="1" applyBorder="1" applyAlignment="1">
      <alignment horizontal="center" vertical="center"/>
    </xf>
    <xf numFmtId="166" fontId="9" fillId="0" borderId="12" xfId="0" applyNumberFormat="1" applyFont="1" applyFill="1" applyBorder="1" applyAlignment="1">
      <alignment horizontal="center" vertical="center"/>
    </xf>
    <xf numFmtId="166" fontId="9" fillId="0" borderId="12" xfId="0" applyNumberFormat="1" applyFont="1" applyBorder="1" applyAlignment="1">
      <alignment horizontal="center" vertical="center"/>
    </xf>
    <xf numFmtId="166" fontId="9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1" fillId="0" borderId="0" xfId="0" applyNumberFormat="1" applyFont="1" applyFill="1" applyAlignment="1" applyProtection="1">
      <alignment horizontal="left" vertical="justify" wrapText="1"/>
      <protection locked="0"/>
    </xf>
    <xf numFmtId="0" fontId="8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6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52"/>
  <sheetViews>
    <sheetView view="pageBreakPreview" zoomScale="80" zoomScaleNormal="120" zoomScaleSheetLayoutView="80" zoomScalePageLayoutView="0" workbookViewId="0" topLeftCell="A1">
      <pane xSplit="2" ySplit="6" topLeftCell="C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17" sqref="C15:C17"/>
    </sheetView>
  </sheetViews>
  <sheetFormatPr defaultColWidth="9.00390625" defaultRowHeight="12.75"/>
  <cols>
    <col min="1" max="1" width="5.75390625" style="1" customWidth="1"/>
    <col min="2" max="2" width="82.25390625" style="3" customWidth="1"/>
    <col min="3" max="3" width="11.625" style="7" customWidth="1"/>
    <col min="4" max="4" width="12.00390625" style="1" customWidth="1"/>
    <col min="5" max="5" width="9.625" style="40" bestFit="1" customWidth="1"/>
    <col min="6" max="7" width="9.125" style="1" customWidth="1"/>
    <col min="8" max="8" width="10.375" style="1" bestFit="1" customWidth="1"/>
    <col min="9" max="9" width="9.625" style="1" bestFit="1" customWidth="1"/>
    <col min="10" max="16384" width="9.125" style="1" customWidth="1"/>
  </cols>
  <sheetData>
    <row r="1" ht="12.75">
      <c r="A1" s="5"/>
    </row>
    <row r="2" spans="1:5" s="2" customFormat="1" ht="57.75" customHeight="1">
      <c r="A2" s="103" t="s">
        <v>25</v>
      </c>
      <c r="B2" s="103"/>
      <c r="C2" s="103"/>
      <c r="D2" s="103"/>
      <c r="E2" s="41"/>
    </row>
    <row r="3" spans="2:5" s="2" customFormat="1" ht="15" customHeight="1">
      <c r="B3" s="11"/>
      <c r="E3" s="41"/>
    </row>
    <row r="4" spans="2:4" ht="15.75" customHeight="1" thickBot="1">
      <c r="B4" s="4"/>
      <c r="C4" s="8"/>
      <c r="D4" s="11" t="s">
        <v>10</v>
      </c>
    </row>
    <row r="5" spans="1:5" s="12" customFormat="1" ht="12" customHeight="1">
      <c r="A5" s="104" t="s">
        <v>1</v>
      </c>
      <c r="B5" s="106" t="s">
        <v>0</v>
      </c>
      <c r="C5" s="109" t="s">
        <v>26</v>
      </c>
      <c r="D5" s="109" t="s">
        <v>12</v>
      </c>
      <c r="E5" s="42"/>
    </row>
    <row r="6" spans="1:5" s="13" customFormat="1" ht="49.5" customHeight="1">
      <c r="A6" s="105"/>
      <c r="B6" s="107"/>
      <c r="C6" s="110"/>
      <c r="D6" s="110"/>
      <c r="E6" s="43"/>
    </row>
    <row r="7" spans="1:6" s="14" customFormat="1" ht="15.75">
      <c r="A7" s="18" t="s">
        <v>2</v>
      </c>
      <c r="B7" s="19" t="s">
        <v>3</v>
      </c>
      <c r="C7" s="50">
        <f>51438.251-10177.085</f>
        <v>41261.166</v>
      </c>
      <c r="D7" s="27">
        <f>C7/C21*100</f>
        <v>23.58703814435919</v>
      </c>
      <c r="E7" s="44" t="s">
        <v>30</v>
      </c>
      <c r="F7" s="36"/>
    </row>
    <row r="8" spans="1:6" s="14" customFormat="1" ht="15.75">
      <c r="A8" s="18"/>
      <c r="B8" s="15" t="s">
        <v>11</v>
      </c>
      <c r="C8" s="26"/>
      <c r="D8" s="27"/>
      <c r="E8" s="45"/>
      <c r="F8" s="36"/>
    </row>
    <row r="9" spans="1:9" s="14" customFormat="1" ht="31.5">
      <c r="A9" s="18"/>
      <c r="B9" s="16" t="s">
        <v>23</v>
      </c>
      <c r="C9" s="26">
        <f>27038.558+3631.119</f>
        <v>30669.677</v>
      </c>
      <c r="D9" s="27">
        <f>C9/C21*100</f>
        <v>17.53238968753757</v>
      </c>
      <c r="E9" s="45" t="s">
        <v>27</v>
      </c>
      <c r="F9" s="36"/>
      <c r="I9" s="33"/>
    </row>
    <row r="10" spans="1:9" s="14" customFormat="1" ht="18.75" customHeight="1">
      <c r="A10" s="18"/>
      <c r="B10" s="16" t="s">
        <v>18</v>
      </c>
      <c r="C10" s="26">
        <v>2484.548</v>
      </c>
      <c r="D10" s="27">
        <f>C10/C21*100</f>
        <v>1.4202974401521116</v>
      </c>
      <c r="E10" s="45">
        <v>1.8</v>
      </c>
      <c r="F10" s="36"/>
      <c r="I10" s="33"/>
    </row>
    <row r="11" spans="1:6" s="14" customFormat="1" ht="31.5">
      <c r="A11" s="18" t="s">
        <v>4</v>
      </c>
      <c r="B11" s="19" t="s">
        <v>20</v>
      </c>
      <c r="C11" s="28">
        <v>29559.127</v>
      </c>
      <c r="D11" s="27">
        <f>C11/C21*100</f>
        <v>16.897541287683378</v>
      </c>
      <c r="E11" s="45">
        <v>2</v>
      </c>
      <c r="F11" s="36"/>
    </row>
    <row r="12" spans="1:245" s="14" customFormat="1" ht="15.75">
      <c r="A12" s="18" t="s">
        <v>5</v>
      </c>
      <c r="B12" s="19" t="s">
        <v>13</v>
      </c>
      <c r="C12" s="24">
        <f>206.6+24686.847</f>
        <v>24893.447</v>
      </c>
      <c r="D12" s="27">
        <f>C12/C21*100</f>
        <v>14.23039484472116</v>
      </c>
      <c r="E12" s="46" t="s">
        <v>32</v>
      </c>
      <c r="F12" s="37"/>
      <c r="G12" s="17">
        <f>24687-24893.6</f>
        <v>-206.59999999999854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</row>
    <row r="13" spans="1:6" s="14" customFormat="1" ht="15.75">
      <c r="A13" s="18" t="s">
        <v>6</v>
      </c>
      <c r="B13" s="19" t="s">
        <v>9</v>
      </c>
      <c r="C13" s="50">
        <f>C15+C16+C17</f>
        <v>77263.78700000001</v>
      </c>
      <c r="D13" s="27">
        <f>C13/C21*100</f>
        <v>44.16801723796764</v>
      </c>
      <c r="E13" s="45"/>
      <c r="F13" s="36"/>
    </row>
    <row r="14" spans="1:6" s="14" customFormat="1" ht="15.75">
      <c r="A14" s="18"/>
      <c r="B14" s="15" t="s">
        <v>11</v>
      </c>
      <c r="C14" s="26"/>
      <c r="D14" s="23"/>
      <c r="E14" s="45"/>
      <c r="F14" s="36"/>
    </row>
    <row r="15" spans="1:6" s="14" customFormat="1" ht="30.75" customHeight="1">
      <c r="A15" s="18"/>
      <c r="B15" s="16" t="s">
        <v>14</v>
      </c>
      <c r="C15" s="24">
        <v>51826.385</v>
      </c>
      <c r="D15" s="23">
        <f>C15/C21*100</f>
        <v>29.626669296724312</v>
      </c>
      <c r="E15" s="45">
        <v>4.1</v>
      </c>
      <c r="F15" s="36"/>
    </row>
    <row r="16" spans="1:245" s="14" customFormat="1" ht="32.25" customHeight="1">
      <c r="A16" s="18"/>
      <c r="B16" s="16" t="s">
        <v>22</v>
      </c>
      <c r="C16" s="24">
        <f>5906.269+561.733</f>
        <v>6468.002</v>
      </c>
      <c r="D16" s="23">
        <f>C16/C21*100</f>
        <v>3.697447859127189</v>
      </c>
      <c r="E16" s="47" t="s">
        <v>28</v>
      </c>
      <c r="F16" s="38"/>
      <c r="G16" s="20"/>
      <c r="H16" s="34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s="14" customFormat="1" ht="18" customHeight="1">
      <c r="A17" s="18"/>
      <c r="B17" s="16" t="s">
        <v>15</v>
      </c>
      <c r="C17" s="51">
        <f>19176-206.6</f>
        <v>18969.4</v>
      </c>
      <c r="D17" s="23">
        <f>C17/C21*100</f>
        <v>10.843900082116132</v>
      </c>
      <c r="E17" s="47"/>
      <c r="F17" s="38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s="14" customFormat="1" ht="31.5" hidden="1">
      <c r="A18" s="18"/>
      <c r="B18" s="16" t="s">
        <v>19</v>
      </c>
      <c r="C18" s="49"/>
      <c r="D18" s="23">
        <v>0.5</v>
      </c>
      <c r="E18" s="47"/>
      <c r="F18" s="38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12" s="14" customFormat="1" ht="47.25">
      <c r="A19" s="18" t="s">
        <v>7</v>
      </c>
      <c r="B19" s="19" t="s">
        <v>24</v>
      </c>
      <c r="C19" s="28">
        <f>C7+C11+C12+C13</f>
        <v>172977.527</v>
      </c>
      <c r="D19" s="27">
        <f>C19/C21*100</f>
        <v>98.88299151473137</v>
      </c>
      <c r="E19" s="45" t="s">
        <v>29</v>
      </c>
      <c r="F19" s="36"/>
      <c r="J19" s="33">
        <f>J21-C15-C16</f>
        <v>18969.872999999992</v>
      </c>
      <c r="L19" s="14">
        <f>212329-18703+1954-2905-7566-10177</f>
        <v>174932</v>
      </c>
    </row>
    <row r="20" spans="1:6" s="14" customFormat="1" ht="15.75">
      <c r="A20" s="18" t="s">
        <v>8</v>
      </c>
      <c r="B20" s="19" t="s">
        <v>16</v>
      </c>
      <c r="C20" s="28">
        <v>1954</v>
      </c>
      <c r="D20" s="27">
        <f>C20/C21*100</f>
        <v>1.1170084852686388</v>
      </c>
      <c r="E20" s="45"/>
      <c r="F20" s="36"/>
    </row>
    <row r="21" spans="1:10" s="14" customFormat="1" ht="16.5" thickBot="1">
      <c r="A21" s="29"/>
      <c r="B21" s="30" t="s">
        <v>21</v>
      </c>
      <c r="C21" s="31">
        <f>SUM(C19:C20)</f>
        <v>174931.527</v>
      </c>
      <c r="D21" s="32">
        <v>100</v>
      </c>
      <c r="E21" s="45"/>
      <c r="F21" s="36"/>
      <c r="H21" s="33">
        <f>186060-2905-10177</f>
        <v>172978</v>
      </c>
      <c r="J21" s="33">
        <f>H21-C7-C11-C12</f>
        <v>77264.26</v>
      </c>
    </row>
    <row r="22" spans="1:6" s="9" customFormat="1" ht="12.75" customHeight="1">
      <c r="A22" s="25" t="s">
        <v>17</v>
      </c>
      <c r="B22" s="108" t="s">
        <v>31</v>
      </c>
      <c r="C22" s="108"/>
      <c r="D22" s="108"/>
      <c r="E22" s="48"/>
      <c r="F22" s="39"/>
    </row>
    <row r="23" spans="2:6" s="9" customFormat="1" ht="21.75" customHeight="1">
      <c r="B23" s="108"/>
      <c r="C23" s="108"/>
      <c r="D23" s="108"/>
      <c r="E23" s="48"/>
      <c r="F23" s="35"/>
    </row>
    <row r="24" spans="2:5" s="9" customFormat="1" ht="15">
      <c r="B24" s="6"/>
      <c r="C24" s="10"/>
      <c r="E24" s="48"/>
    </row>
    <row r="25" spans="2:5" s="9" customFormat="1" ht="15">
      <c r="B25" s="22"/>
      <c r="C25" s="21"/>
      <c r="E25" s="48"/>
    </row>
    <row r="26" spans="2:5" s="9" customFormat="1" ht="15">
      <c r="B26" s="22"/>
      <c r="C26" s="21"/>
      <c r="E26" s="48"/>
    </row>
    <row r="27" spans="2:5" s="9" customFormat="1" ht="15">
      <c r="B27" s="22"/>
      <c r="C27" s="21"/>
      <c r="E27" s="48"/>
    </row>
    <row r="28" spans="2:5" s="9" customFormat="1" ht="15">
      <c r="B28" s="22"/>
      <c r="C28" s="21"/>
      <c r="E28" s="48"/>
    </row>
    <row r="29" spans="2:5" s="9" customFormat="1" ht="15">
      <c r="B29" s="22"/>
      <c r="C29" s="21"/>
      <c r="E29" s="48"/>
    </row>
    <row r="30" spans="2:5" s="9" customFormat="1" ht="15">
      <c r="B30" s="22"/>
      <c r="C30" s="21"/>
      <c r="E30" s="48"/>
    </row>
    <row r="31" spans="2:5" s="9" customFormat="1" ht="15">
      <c r="B31" s="22"/>
      <c r="C31" s="21"/>
      <c r="E31" s="48"/>
    </row>
    <row r="32" spans="2:5" s="9" customFormat="1" ht="15">
      <c r="B32" s="22"/>
      <c r="C32" s="21"/>
      <c r="E32" s="48"/>
    </row>
    <row r="33" spans="2:5" s="9" customFormat="1" ht="15">
      <c r="B33" s="22"/>
      <c r="C33" s="21"/>
      <c r="E33" s="48"/>
    </row>
    <row r="34" spans="2:5" s="9" customFormat="1" ht="15">
      <c r="B34" s="22"/>
      <c r="C34" s="21"/>
      <c r="E34" s="48"/>
    </row>
    <row r="35" spans="2:5" s="9" customFormat="1" ht="15">
      <c r="B35" s="22"/>
      <c r="C35" s="21"/>
      <c r="E35" s="48"/>
    </row>
    <row r="36" spans="2:5" s="9" customFormat="1" ht="15">
      <c r="B36" s="22"/>
      <c r="C36" s="21"/>
      <c r="E36" s="48"/>
    </row>
    <row r="37" spans="2:5" s="9" customFormat="1" ht="15">
      <c r="B37" s="22"/>
      <c r="C37" s="21"/>
      <c r="E37" s="48"/>
    </row>
    <row r="38" spans="2:5" s="9" customFormat="1" ht="15">
      <c r="B38" s="22"/>
      <c r="C38" s="21"/>
      <c r="E38" s="48"/>
    </row>
    <row r="39" spans="2:5" s="9" customFormat="1" ht="15">
      <c r="B39" s="22"/>
      <c r="C39" s="21"/>
      <c r="E39" s="48"/>
    </row>
    <row r="40" spans="2:5" s="9" customFormat="1" ht="15">
      <c r="B40" s="22"/>
      <c r="C40" s="21"/>
      <c r="E40" s="48"/>
    </row>
    <row r="41" spans="2:5" s="9" customFormat="1" ht="15">
      <c r="B41" s="22"/>
      <c r="C41" s="21"/>
      <c r="E41" s="48"/>
    </row>
    <row r="42" spans="2:5" s="9" customFormat="1" ht="15">
      <c r="B42" s="22"/>
      <c r="C42" s="21"/>
      <c r="E42" s="48"/>
    </row>
    <row r="43" spans="2:5" s="9" customFormat="1" ht="15">
      <c r="B43" s="22"/>
      <c r="C43" s="21"/>
      <c r="E43" s="48"/>
    </row>
    <row r="44" spans="2:5" s="9" customFormat="1" ht="15">
      <c r="B44" s="22"/>
      <c r="C44" s="21"/>
      <c r="E44" s="48"/>
    </row>
    <row r="45" spans="2:5" s="9" customFormat="1" ht="15">
      <c r="B45" s="22"/>
      <c r="C45" s="21"/>
      <c r="E45" s="48"/>
    </row>
    <row r="46" spans="2:5" s="9" customFormat="1" ht="15">
      <c r="B46" s="22"/>
      <c r="C46" s="21"/>
      <c r="E46" s="48"/>
    </row>
    <row r="47" spans="2:5" s="9" customFormat="1" ht="15">
      <c r="B47" s="22"/>
      <c r="C47" s="21"/>
      <c r="E47" s="48"/>
    </row>
    <row r="48" spans="2:5" s="9" customFormat="1" ht="15">
      <c r="B48" s="22"/>
      <c r="C48" s="21"/>
      <c r="E48" s="48"/>
    </row>
    <row r="49" spans="2:5" s="9" customFormat="1" ht="15">
      <c r="B49" s="22"/>
      <c r="C49" s="21"/>
      <c r="E49" s="48"/>
    </row>
    <row r="50" spans="2:5" s="9" customFormat="1" ht="15">
      <c r="B50" s="22"/>
      <c r="C50" s="21"/>
      <c r="E50" s="48"/>
    </row>
    <row r="51" spans="2:5" s="9" customFormat="1" ht="15">
      <c r="B51" s="22"/>
      <c r="C51" s="21"/>
      <c r="E51" s="48"/>
    </row>
    <row r="52" spans="2:5" s="9" customFormat="1" ht="15">
      <c r="B52" s="22"/>
      <c r="C52" s="21"/>
      <c r="E52" s="48"/>
    </row>
  </sheetData>
  <sheetProtection/>
  <mergeCells count="7">
    <mergeCell ref="A2:D2"/>
    <mergeCell ref="A5:A6"/>
    <mergeCell ref="B5:B6"/>
    <mergeCell ref="B23:D23"/>
    <mergeCell ref="B22:D22"/>
    <mergeCell ref="C5:C6"/>
    <mergeCell ref="D5:D6"/>
  </mergeCells>
  <printOptions horizontalCentered="1"/>
  <pageMargins left="0" right="0" top="0.3937007874015748" bottom="0.2755905511811024" header="0" footer="0"/>
  <pageSetup fitToHeight="10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53"/>
  <sheetViews>
    <sheetView view="pageBreakPreview" zoomScale="80" zoomScaleNormal="120" zoomScaleSheetLayoutView="80" zoomScalePageLayoutView="0" workbookViewId="0" topLeftCell="A1">
      <pane xSplit="2" ySplit="6" topLeftCell="C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18" sqref="E18:E23"/>
    </sheetView>
  </sheetViews>
  <sheetFormatPr defaultColWidth="9.00390625" defaultRowHeight="12.75"/>
  <cols>
    <col min="1" max="1" width="5.75390625" style="1" customWidth="1"/>
    <col min="2" max="2" width="82.25390625" style="3" customWidth="1"/>
    <col min="3" max="3" width="16.25390625" style="7" customWidth="1"/>
    <col min="4" max="4" width="15.375" style="1" customWidth="1"/>
    <col min="5" max="5" width="25.875" style="1" customWidth="1"/>
    <col min="6" max="6" width="30.00390625" style="65" customWidth="1"/>
    <col min="7" max="7" width="9.125" style="1" customWidth="1"/>
    <col min="8" max="8" width="26.125" style="1" customWidth="1"/>
    <col min="9" max="9" width="12.875" style="1" bestFit="1" customWidth="1"/>
    <col min="10" max="10" width="9.625" style="1" bestFit="1" customWidth="1"/>
    <col min="11" max="16384" width="9.125" style="1" customWidth="1"/>
  </cols>
  <sheetData>
    <row r="1" ht="12.75">
      <c r="A1" s="5"/>
    </row>
    <row r="2" spans="1:6" s="2" customFormat="1" ht="48" customHeight="1">
      <c r="A2" s="103" t="s">
        <v>37</v>
      </c>
      <c r="B2" s="103"/>
      <c r="C2" s="103"/>
      <c r="D2" s="103"/>
      <c r="E2" s="52"/>
      <c r="F2" s="66"/>
    </row>
    <row r="3" spans="2:6" s="2" customFormat="1" ht="15" customHeight="1">
      <c r="B3" s="11"/>
      <c r="F3" s="66"/>
    </row>
    <row r="4" spans="2:5" ht="15.75" customHeight="1" thickBot="1">
      <c r="B4" s="4"/>
      <c r="C4" s="8"/>
      <c r="D4" s="11" t="s">
        <v>10</v>
      </c>
      <c r="E4" s="11"/>
    </row>
    <row r="5" spans="1:6" s="12" customFormat="1" ht="12" customHeight="1">
      <c r="A5" s="104" t="s">
        <v>1</v>
      </c>
      <c r="B5" s="106" t="s">
        <v>0</v>
      </c>
      <c r="C5" s="109" t="s">
        <v>33</v>
      </c>
      <c r="D5" s="109" t="s">
        <v>12</v>
      </c>
      <c r="E5" s="81"/>
      <c r="F5" s="67"/>
    </row>
    <row r="6" spans="1:7" s="13" customFormat="1" ht="41.25" customHeight="1">
      <c r="A6" s="105"/>
      <c r="B6" s="107"/>
      <c r="C6" s="110"/>
      <c r="D6" s="110"/>
      <c r="E6" s="81"/>
      <c r="F6" s="68"/>
      <c r="G6" s="60"/>
    </row>
    <row r="7" spans="1:8" s="14" customFormat="1" ht="18.75" customHeight="1">
      <c r="A7" s="73" t="s">
        <v>2</v>
      </c>
      <c r="B7" s="74" t="s">
        <v>3</v>
      </c>
      <c r="C7" s="75">
        <v>53762.327</v>
      </c>
      <c r="D7" s="76">
        <v>24.783028468488364</v>
      </c>
      <c r="E7" s="94"/>
      <c r="F7" s="69"/>
      <c r="G7" s="61"/>
      <c r="H7" s="33"/>
    </row>
    <row r="8" spans="1:7" s="14" customFormat="1" ht="15.75">
      <c r="A8" s="18"/>
      <c r="B8" s="15" t="s">
        <v>11</v>
      </c>
      <c r="C8" s="55"/>
      <c r="D8" s="54"/>
      <c r="E8" s="94"/>
      <c r="F8" s="69"/>
      <c r="G8" s="61"/>
    </row>
    <row r="9" spans="1:10" s="14" customFormat="1" ht="33.75" customHeight="1">
      <c r="A9" s="18"/>
      <c r="B9" s="16" t="s">
        <v>38</v>
      </c>
      <c r="C9" s="55">
        <v>31037.651</v>
      </c>
      <c r="D9" s="54">
        <v>14.307546403785803</v>
      </c>
      <c r="E9" s="94"/>
      <c r="F9" s="69"/>
      <c r="G9" s="61"/>
      <c r="H9" s="33"/>
      <c r="J9" s="33"/>
    </row>
    <row r="10" spans="1:10" s="14" customFormat="1" ht="33.75" customHeight="1">
      <c r="A10" s="18"/>
      <c r="B10" s="16" t="s">
        <v>18</v>
      </c>
      <c r="C10" s="55">
        <v>2809.924</v>
      </c>
      <c r="D10" s="54">
        <v>1.2953015684438045</v>
      </c>
      <c r="E10" s="94"/>
      <c r="F10" s="69"/>
      <c r="G10" s="61"/>
      <c r="H10" s="33"/>
      <c r="J10" s="33"/>
    </row>
    <row r="11" spans="1:10" s="14" customFormat="1" ht="33.75" customHeight="1">
      <c r="A11" s="18"/>
      <c r="B11" s="16" t="s">
        <v>34</v>
      </c>
      <c r="C11" s="55">
        <v>11516.627</v>
      </c>
      <c r="D11" s="86">
        <v>5.30886423130386</v>
      </c>
      <c r="E11" s="94"/>
      <c r="F11" s="69"/>
      <c r="G11" s="61"/>
      <c r="H11" s="33"/>
      <c r="J11" s="33"/>
    </row>
    <row r="12" spans="1:7" s="14" customFormat="1" ht="33.75" customHeight="1">
      <c r="A12" s="73" t="s">
        <v>4</v>
      </c>
      <c r="B12" s="74" t="s">
        <v>20</v>
      </c>
      <c r="C12" s="77">
        <v>30731.307</v>
      </c>
      <c r="D12" s="87">
        <v>14.166329821528292</v>
      </c>
      <c r="E12" s="94"/>
      <c r="F12" s="69"/>
      <c r="G12" s="61"/>
    </row>
    <row r="13" spans="1:246" s="14" customFormat="1" ht="33.75" customHeight="1">
      <c r="A13" s="73" t="s">
        <v>5</v>
      </c>
      <c r="B13" s="74" t="s">
        <v>13</v>
      </c>
      <c r="C13" s="78">
        <v>30660.949</v>
      </c>
      <c r="D13" s="87">
        <v>14.1338966212878</v>
      </c>
      <c r="E13" s="94"/>
      <c r="F13" s="70"/>
      <c r="G13" s="62"/>
      <c r="H13" s="17"/>
      <c r="I13" s="80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</row>
    <row r="14" spans="1:9" s="14" customFormat="1" ht="33.75" customHeight="1">
      <c r="A14" s="73" t="s">
        <v>6</v>
      </c>
      <c r="B14" s="74" t="s">
        <v>9</v>
      </c>
      <c r="C14" s="77">
        <v>99466.667</v>
      </c>
      <c r="D14" s="87">
        <v>45.85153540557595</v>
      </c>
      <c r="E14" s="94"/>
      <c r="F14" s="69"/>
      <c r="G14" s="61"/>
      <c r="H14" s="33"/>
      <c r="I14" s="33"/>
    </row>
    <row r="15" spans="1:7" s="14" customFormat="1" ht="15.75" customHeight="1">
      <c r="A15" s="18"/>
      <c r="B15" s="15" t="s">
        <v>11</v>
      </c>
      <c r="C15" s="55"/>
      <c r="D15" s="88"/>
      <c r="E15" s="94"/>
      <c r="F15" s="69"/>
      <c r="G15" s="61"/>
    </row>
    <row r="16" spans="1:8" s="14" customFormat="1" ht="33.75" customHeight="1">
      <c r="A16" s="18"/>
      <c r="B16" s="16" t="s">
        <v>14</v>
      </c>
      <c r="C16" s="89">
        <v>70454.091</v>
      </c>
      <c r="D16" s="88">
        <v>32.477495681585175</v>
      </c>
      <c r="E16" s="94"/>
      <c r="F16" s="69"/>
      <c r="G16" s="61"/>
      <c r="H16" s="33"/>
    </row>
    <row r="17" spans="1:246" s="14" customFormat="1" ht="33.75" customHeight="1">
      <c r="A17" s="18"/>
      <c r="B17" s="16" t="s">
        <v>22</v>
      </c>
      <c r="C17" s="89">
        <v>7862.457</v>
      </c>
      <c r="D17" s="88">
        <v>3.624387308668124</v>
      </c>
      <c r="E17" s="94"/>
      <c r="F17" s="71"/>
      <c r="G17" s="63"/>
      <c r="H17" s="34"/>
      <c r="I17" s="34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</row>
    <row r="18" spans="1:246" s="14" customFormat="1" ht="33.75" customHeight="1">
      <c r="A18" s="18"/>
      <c r="B18" s="16" t="s">
        <v>15</v>
      </c>
      <c r="C18" s="89">
        <v>21150.119</v>
      </c>
      <c r="D18" s="88">
        <v>9.74965241532266</v>
      </c>
      <c r="E18" s="94"/>
      <c r="F18" s="71"/>
      <c r="G18" s="63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</row>
    <row r="19" spans="1:246" s="14" customFormat="1" ht="33.75" customHeight="1" hidden="1">
      <c r="A19" s="18"/>
      <c r="B19" s="16" t="s">
        <v>19</v>
      </c>
      <c r="C19" s="57"/>
      <c r="D19" s="56">
        <v>0.5</v>
      </c>
      <c r="E19" s="94"/>
      <c r="F19" s="71"/>
      <c r="G19" s="63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</row>
    <row r="20" spans="1:11" s="14" customFormat="1" ht="33.75" customHeight="1">
      <c r="A20" s="73" t="s">
        <v>7</v>
      </c>
      <c r="B20" s="74" t="s">
        <v>35</v>
      </c>
      <c r="C20" s="77">
        <v>214621.25</v>
      </c>
      <c r="D20" s="76">
        <v>98.93479031688042</v>
      </c>
      <c r="E20" s="94"/>
      <c r="F20" s="69"/>
      <c r="G20" s="61"/>
      <c r="H20" s="33"/>
      <c r="K20" s="33"/>
    </row>
    <row r="21" spans="1:7" s="14" customFormat="1" ht="33.75" customHeight="1">
      <c r="A21" s="18" t="s">
        <v>8</v>
      </c>
      <c r="B21" s="19" t="s">
        <v>16</v>
      </c>
      <c r="C21" s="55">
        <v>2310.781</v>
      </c>
      <c r="D21" s="54">
        <v>1.0652096831195943</v>
      </c>
      <c r="E21" s="94"/>
      <c r="F21" s="69"/>
      <c r="G21" s="61"/>
    </row>
    <row r="22" spans="1:11" s="14" customFormat="1" ht="33.75" customHeight="1" thickBot="1">
      <c r="A22" s="29"/>
      <c r="B22" s="30" t="s">
        <v>21</v>
      </c>
      <c r="C22" s="58">
        <v>216932.031</v>
      </c>
      <c r="D22" s="59">
        <v>100</v>
      </c>
      <c r="E22" s="94"/>
      <c r="F22" s="69"/>
      <c r="G22" s="61"/>
      <c r="I22" s="33"/>
      <c r="K22" s="33"/>
    </row>
    <row r="23" spans="1:7" s="9" customFormat="1" ht="21" customHeight="1">
      <c r="A23" s="25" t="s">
        <v>17</v>
      </c>
      <c r="B23" s="108" t="s">
        <v>36</v>
      </c>
      <c r="C23" s="108"/>
      <c r="D23" s="108"/>
      <c r="E23" s="94"/>
      <c r="F23" s="65"/>
      <c r="G23" s="64"/>
    </row>
    <row r="24" spans="2:7" s="9" customFormat="1" ht="28.5" customHeight="1">
      <c r="B24" s="108"/>
      <c r="C24" s="108"/>
      <c r="D24" s="108"/>
      <c r="E24" s="53"/>
      <c r="F24" s="72"/>
      <c r="G24" s="35"/>
    </row>
    <row r="25" spans="2:6" s="9" customFormat="1" ht="18.75" customHeight="1">
      <c r="B25" s="6"/>
      <c r="C25" s="10"/>
      <c r="F25" s="72"/>
    </row>
    <row r="26" spans="2:6" s="9" customFormat="1" ht="15">
      <c r="B26" s="22"/>
      <c r="C26" s="21"/>
      <c r="F26" s="72"/>
    </row>
    <row r="27" spans="2:6" s="9" customFormat="1" ht="15">
      <c r="B27" s="22"/>
      <c r="C27" s="21"/>
      <c r="F27" s="72"/>
    </row>
    <row r="28" spans="2:6" s="9" customFormat="1" ht="15">
      <c r="B28" s="22"/>
      <c r="C28" s="21"/>
      <c r="F28" s="72"/>
    </row>
    <row r="29" spans="2:6" s="9" customFormat="1" ht="15">
      <c r="B29" s="22"/>
      <c r="C29" s="79">
        <f>C20-C14-C13-C12-C7</f>
        <v>0</v>
      </c>
      <c r="F29" s="72"/>
    </row>
    <row r="30" spans="2:6" s="9" customFormat="1" ht="15">
      <c r="B30" s="22"/>
      <c r="C30" s="21"/>
      <c r="F30" s="72"/>
    </row>
    <row r="31" spans="2:6" s="9" customFormat="1" ht="15">
      <c r="B31" s="22"/>
      <c r="C31" s="21"/>
      <c r="F31" s="72"/>
    </row>
    <row r="32" spans="2:6" s="9" customFormat="1" ht="15">
      <c r="B32" s="22"/>
      <c r="C32" s="21"/>
      <c r="F32" s="72"/>
    </row>
    <row r="33" spans="2:6" s="9" customFormat="1" ht="15">
      <c r="B33" s="22"/>
      <c r="C33" s="21"/>
      <c r="F33" s="72"/>
    </row>
    <row r="34" spans="2:6" s="9" customFormat="1" ht="15">
      <c r="B34" s="22"/>
      <c r="C34" s="21"/>
      <c r="F34" s="72"/>
    </row>
    <row r="35" spans="2:6" s="9" customFormat="1" ht="15">
      <c r="B35" s="22"/>
      <c r="C35" s="21"/>
      <c r="F35" s="72"/>
    </row>
    <row r="36" spans="2:6" s="9" customFormat="1" ht="15">
      <c r="B36" s="22"/>
      <c r="C36" s="21"/>
      <c r="F36" s="72"/>
    </row>
    <row r="37" spans="2:6" s="9" customFormat="1" ht="15">
      <c r="B37" s="22"/>
      <c r="C37" s="21"/>
      <c r="F37" s="72"/>
    </row>
    <row r="38" spans="2:6" s="9" customFormat="1" ht="15">
      <c r="B38" s="22"/>
      <c r="C38" s="21"/>
      <c r="F38" s="72"/>
    </row>
    <row r="39" spans="2:6" s="9" customFormat="1" ht="15">
      <c r="B39" s="22"/>
      <c r="C39" s="21"/>
      <c r="F39" s="72"/>
    </row>
    <row r="40" spans="2:6" s="9" customFormat="1" ht="15">
      <c r="B40" s="22"/>
      <c r="C40" s="21"/>
      <c r="F40" s="72"/>
    </row>
    <row r="41" spans="2:6" s="9" customFormat="1" ht="15">
      <c r="B41" s="22"/>
      <c r="C41" s="21"/>
      <c r="F41" s="72"/>
    </row>
    <row r="42" spans="2:6" s="9" customFormat="1" ht="15">
      <c r="B42" s="22"/>
      <c r="C42" s="21"/>
      <c r="F42" s="72"/>
    </row>
    <row r="43" spans="2:6" s="9" customFormat="1" ht="15">
      <c r="B43" s="22"/>
      <c r="C43" s="21"/>
      <c r="F43" s="72"/>
    </row>
    <row r="44" spans="2:6" s="9" customFormat="1" ht="15">
      <c r="B44" s="22"/>
      <c r="C44" s="21"/>
      <c r="F44" s="72"/>
    </row>
    <row r="45" spans="2:6" s="9" customFormat="1" ht="15">
      <c r="B45" s="22"/>
      <c r="C45" s="21"/>
      <c r="F45" s="72"/>
    </row>
    <row r="46" spans="2:6" s="9" customFormat="1" ht="15">
      <c r="B46" s="22"/>
      <c r="C46" s="21"/>
      <c r="F46" s="72"/>
    </row>
    <row r="47" spans="2:6" s="9" customFormat="1" ht="15">
      <c r="B47" s="22"/>
      <c r="C47" s="21"/>
      <c r="F47" s="72"/>
    </row>
    <row r="48" spans="2:6" s="9" customFormat="1" ht="15">
      <c r="B48" s="22"/>
      <c r="C48" s="21"/>
      <c r="F48" s="72"/>
    </row>
    <row r="49" spans="2:6" s="9" customFormat="1" ht="15">
      <c r="B49" s="22"/>
      <c r="C49" s="21"/>
      <c r="F49" s="72"/>
    </row>
    <row r="50" spans="2:6" s="9" customFormat="1" ht="15">
      <c r="B50" s="22"/>
      <c r="C50" s="21"/>
      <c r="F50" s="72"/>
    </row>
    <row r="51" spans="2:6" s="9" customFormat="1" ht="15">
      <c r="B51" s="22"/>
      <c r="C51" s="21"/>
      <c r="F51" s="72"/>
    </row>
    <row r="52" spans="2:6" s="9" customFormat="1" ht="15">
      <c r="B52" s="22"/>
      <c r="C52" s="21"/>
      <c r="F52" s="72"/>
    </row>
    <row r="53" spans="2:6" s="9" customFormat="1" ht="15">
      <c r="B53" s="22"/>
      <c r="C53" s="21"/>
      <c r="F53" s="72"/>
    </row>
  </sheetData>
  <sheetProtection/>
  <mergeCells count="7">
    <mergeCell ref="B24:D24"/>
    <mergeCell ref="A2:D2"/>
    <mergeCell ref="A5:A6"/>
    <mergeCell ref="B5:B6"/>
    <mergeCell ref="C5:C6"/>
    <mergeCell ref="D5:D6"/>
    <mergeCell ref="B23:D23"/>
  </mergeCells>
  <printOptions horizontalCentered="1"/>
  <pageMargins left="0" right="0" top="0.3937007874015748" bottom="0.2755905511811024" header="0" footer="0"/>
  <pageSetup fitToHeight="10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L53"/>
  <sheetViews>
    <sheetView view="pageBreakPreview" zoomScale="80" zoomScaleNormal="120" zoomScaleSheetLayoutView="80" zoomScalePageLayoutView="0" workbookViewId="0" topLeftCell="A1">
      <pane xSplit="2" ySplit="6" topLeftCell="C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20" sqref="E20"/>
    </sheetView>
  </sheetViews>
  <sheetFormatPr defaultColWidth="9.00390625" defaultRowHeight="12.75"/>
  <cols>
    <col min="1" max="1" width="5.75390625" style="1" customWidth="1"/>
    <col min="2" max="2" width="82.25390625" style="3" customWidth="1"/>
    <col min="3" max="3" width="16.25390625" style="7" customWidth="1"/>
    <col min="4" max="4" width="15.375" style="1" customWidth="1"/>
    <col min="5" max="5" width="25.875" style="1" customWidth="1"/>
    <col min="6" max="6" width="30.00390625" style="65" customWidth="1"/>
    <col min="7" max="7" width="9.125" style="1" customWidth="1"/>
    <col min="8" max="8" width="26.125" style="1" customWidth="1"/>
    <col min="9" max="9" width="12.875" style="1" bestFit="1" customWidth="1"/>
    <col min="10" max="10" width="9.625" style="1" bestFit="1" customWidth="1"/>
    <col min="11" max="16384" width="9.125" style="1" customWidth="1"/>
  </cols>
  <sheetData>
    <row r="1" ht="12.75">
      <c r="A1" s="5"/>
    </row>
    <row r="2" spans="1:6" s="2" customFormat="1" ht="48" customHeight="1">
      <c r="A2" s="103" t="s">
        <v>39</v>
      </c>
      <c r="B2" s="103"/>
      <c r="C2" s="103"/>
      <c r="D2" s="103"/>
      <c r="E2" s="90"/>
      <c r="F2" s="66"/>
    </row>
    <row r="3" spans="2:6" s="2" customFormat="1" ht="15" customHeight="1">
      <c r="B3" s="11"/>
      <c r="F3" s="66"/>
    </row>
    <row r="4" spans="2:5" ht="15.75" customHeight="1" thickBot="1">
      <c r="B4" s="4"/>
      <c r="C4" s="8"/>
      <c r="D4" s="11" t="s">
        <v>10</v>
      </c>
      <c r="E4" s="11"/>
    </row>
    <row r="5" spans="1:6" s="12" customFormat="1" ht="12" customHeight="1">
      <c r="A5" s="104" t="s">
        <v>1</v>
      </c>
      <c r="B5" s="106" t="s">
        <v>0</v>
      </c>
      <c r="C5" s="109" t="s">
        <v>40</v>
      </c>
      <c r="D5" s="109" t="s">
        <v>12</v>
      </c>
      <c r="E5" s="81"/>
      <c r="F5" s="67"/>
    </row>
    <row r="6" spans="1:7" s="13" customFormat="1" ht="41.25" customHeight="1">
      <c r="A6" s="105"/>
      <c r="B6" s="107"/>
      <c r="C6" s="110"/>
      <c r="D6" s="110"/>
      <c r="E6" s="81"/>
      <c r="F6" s="68"/>
      <c r="G6" s="60"/>
    </row>
    <row r="7" spans="1:8" s="14" customFormat="1" ht="18.75" customHeight="1">
      <c r="A7" s="73" t="s">
        <v>2</v>
      </c>
      <c r="B7" s="74" t="s">
        <v>3</v>
      </c>
      <c r="C7" s="75">
        <v>62194.965</v>
      </c>
      <c r="D7" s="95">
        <f>C7/$C$22</f>
        <v>0.27196578162609514</v>
      </c>
      <c r="E7" s="82"/>
      <c r="F7" s="69"/>
      <c r="G7" s="61"/>
      <c r="H7" s="33"/>
    </row>
    <row r="8" spans="1:7" s="14" customFormat="1" ht="15.75">
      <c r="A8" s="18"/>
      <c r="B8" s="15" t="s">
        <v>11</v>
      </c>
      <c r="C8" s="55"/>
      <c r="D8" s="96"/>
      <c r="E8" s="83"/>
      <c r="F8" s="69"/>
      <c r="G8" s="61"/>
    </row>
    <row r="9" spans="1:10" s="14" customFormat="1" ht="33.75" customHeight="1">
      <c r="A9" s="18"/>
      <c r="B9" s="16" t="s">
        <v>38</v>
      </c>
      <c r="C9" s="55">
        <f>31898.614+6290.488</f>
        <v>38189.102</v>
      </c>
      <c r="D9" s="96">
        <f aca="true" t="shared" si="0" ref="D9:D22">C9/$C$22</f>
        <v>0.16699308336339885</v>
      </c>
      <c r="E9" s="83"/>
      <c r="F9" s="69"/>
      <c r="G9" s="61"/>
      <c r="H9" s="33"/>
      <c r="J9" s="33"/>
    </row>
    <row r="10" spans="1:10" s="14" customFormat="1" ht="33.75" customHeight="1">
      <c r="A10" s="18"/>
      <c r="B10" s="16" t="s">
        <v>18</v>
      </c>
      <c r="C10" s="55">
        <v>2947.497</v>
      </c>
      <c r="D10" s="96">
        <f t="shared" si="0"/>
        <v>0.012888797757914496</v>
      </c>
      <c r="E10" s="83"/>
      <c r="F10" s="69"/>
      <c r="G10" s="61"/>
      <c r="H10" s="33"/>
      <c r="J10" s="33"/>
    </row>
    <row r="11" spans="1:10" s="14" customFormat="1" ht="33.75" customHeight="1">
      <c r="A11" s="18"/>
      <c r="B11" s="16" t="s">
        <v>34</v>
      </c>
      <c r="C11" s="55">
        <v>12766.27</v>
      </c>
      <c r="D11" s="97">
        <f t="shared" si="0"/>
        <v>0.055824271289480906</v>
      </c>
      <c r="E11" s="83"/>
      <c r="F11" s="69"/>
      <c r="G11" s="61"/>
      <c r="H11" s="33"/>
      <c r="J11" s="33"/>
    </row>
    <row r="12" spans="1:7" s="14" customFormat="1" ht="33.75" customHeight="1">
      <c r="A12" s="73" t="s">
        <v>4</v>
      </c>
      <c r="B12" s="74" t="s">
        <v>20</v>
      </c>
      <c r="C12" s="77">
        <v>31890.821</v>
      </c>
      <c r="D12" s="98">
        <f t="shared" si="0"/>
        <v>0.13945199679689327</v>
      </c>
      <c r="E12" s="82"/>
      <c r="F12" s="69"/>
      <c r="G12" s="61"/>
    </row>
    <row r="13" spans="1:246" s="14" customFormat="1" ht="33.75" customHeight="1">
      <c r="A13" s="73" t="s">
        <v>5</v>
      </c>
      <c r="B13" s="74" t="s">
        <v>13</v>
      </c>
      <c r="C13" s="78">
        <v>32544.026</v>
      </c>
      <c r="D13" s="98">
        <f t="shared" si="0"/>
        <v>0.14230832782605415</v>
      </c>
      <c r="E13" s="82"/>
      <c r="F13" s="70"/>
      <c r="G13" s="62"/>
      <c r="H13" s="17"/>
      <c r="I13" s="80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</row>
    <row r="14" spans="1:9" s="14" customFormat="1" ht="33.75" customHeight="1">
      <c r="A14" s="73" t="s">
        <v>6</v>
      </c>
      <c r="B14" s="74" t="s">
        <v>9</v>
      </c>
      <c r="C14" s="77">
        <f>102724.044-2978.885</f>
        <v>99745.159</v>
      </c>
      <c r="D14" s="98">
        <f t="shared" si="0"/>
        <v>0.43616505179887377</v>
      </c>
      <c r="E14" s="82"/>
      <c r="F14" s="69"/>
      <c r="G14" s="61"/>
      <c r="H14" s="33"/>
      <c r="I14" s="33"/>
    </row>
    <row r="15" spans="1:7" s="14" customFormat="1" ht="15.75" customHeight="1">
      <c r="A15" s="18"/>
      <c r="B15" s="15" t="s">
        <v>11</v>
      </c>
      <c r="C15" s="55"/>
      <c r="D15" s="99"/>
      <c r="E15" s="84"/>
      <c r="F15" s="69"/>
      <c r="G15" s="61"/>
    </row>
    <row r="16" spans="1:8" s="14" customFormat="1" ht="33.75" customHeight="1">
      <c r="A16" s="18"/>
      <c r="B16" s="16" t="s">
        <v>14</v>
      </c>
      <c r="C16" s="89">
        <v>70576.073</v>
      </c>
      <c r="D16" s="99">
        <f t="shared" si="0"/>
        <v>0.30861464199787475</v>
      </c>
      <c r="E16" s="84"/>
      <c r="F16" s="69"/>
      <c r="G16" s="61"/>
      <c r="H16" s="33"/>
    </row>
    <row r="17" spans="1:246" s="14" customFormat="1" ht="33.75" customHeight="1">
      <c r="A17" s="18"/>
      <c r="B17" s="16" t="s">
        <v>22</v>
      </c>
      <c r="C17" s="89">
        <f>7037.352+562.539</f>
        <v>7599.891</v>
      </c>
      <c r="D17" s="99">
        <f t="shared" si="0"/>
        <v>0.033232759212713216</v>
      </c>
      <c r="E17" s="82"/>
      <c r="F17" s="71"/>
      <c r="G17" s="63"/>
      <c r="H17" s="34"/>
      <c r="I17" s="34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</row>
    <row r="18" spans="1:246" s="14" customFormat="1" ht="33.75" customHeight="1">
      <c r="A18" s="18"/>
      <c r="B18" s="16" t="s">
        <v>15</v>
      </c>
      <c r="C18" s="89">
        <f>C14-C16-C17</f>
        <v>21569.194999999996</v>
      </c>
      <c r="D18" s="99">
        <f t="shared" si="0"/>
        <v>0.09431765058828576</v>
      </c>
      <c r="E18" s="84"/>
      <c r="F18" s="71"/>
      <c r="G18" s="63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</row>
    <row r="19" spans="1:246" s="14" customFormat="1" ht="33.75" customHeight="1" hidden="1">
      <c r="A19" s="18"/>
      <c r="B19" s="16" t="s">
        <v>19</v>
      </c>
      <c r="C19" s="57"/>
      <c r="D19" s="100">
        <f t="shared" si="0"/>
        <v>0</v>
      </c>
      <c r="E19" s="84"/>
      <c r="F19" s="71"/>
      <c r="G19" s="63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</row>
    <row r="20" spans="1:11" s="14" customFormat="1" ht="33.75" customHeight="1">
      <c r="A20" s="73" t="s">
        <v>7</v>
      </c>
      <c r="B20" s="74" t="s">
        <v>35</v>
      </c>
      <c r="C20" s="77">
        <f>C7+C12+C13+C14</f>
        <v>226374.971</v>
      </c>
      <c r="D20" s="95">
        <f t="shared" si="0"/>
        <v>0.9898911580479163</v>
      </c>
      <c r="E20" s="82"/>
      <c r="F20" s="69"/>
      <c r="G20" s="61"/>
      <c r="H20" s="33"/>
      <c r="K20" s="33"/>
    </row>
    <row r="21" spans="1:7" s="14" customFormat="1" ht="33.75" customHeight="1">
      <c r="A21" s="18" t="s">
        <v>8</v>
      </c>
      <c r="B21" s="19" t="s">
        <v>16</v>
      </c>
      <c r="C21" s="55">
        <v>2311.758</v>
      </c>
      <c r="D21" s="96">
        <f t="shared" si="0"/>
        <v>0.010108841952083716</v>
      </c>
      <c r="E21" s="83"/>
      <c r="F21" s="69"/>
      <c r="G21" s="61"/>
    </row>
    <row r="22" spans="1:11" s="14" customFormat="1" ht="33.75" customHeight="1" thickBot="1">
      <c r="A22" s="29"/>
      <c r="B22" s="30" t="s">
        <v>21</v>
      </c>
      <c r="C22" s="58">
        <f>C20+C21</f>
        <v>228686.729</v>
      </c>
      <c r="D22" s="101">
        <f t="shared" si="0"/>
        <v>1</v>
      </c>
      <c r="E22" s="85"/>
      <c r="F22" s="69"/>
      <c r="G22" s="61"/>
      <c r="I22" s="33"/>
      <c r="K22" s="33"/>
    </row>
    <row r="23" spans="1:7" s="9" customFormat="1" ht="21" customHeight="1">
      <c r="A23" s="25" t="s">
        <v>17</v>
      </c>
      <c r="B23" s="108" t="s">
        <v>36</v>
      </c>
      <c r="C23" s="108"/>
      <c r="D23" s="108"/>
      <c r="E23" s="91"/>
      <c r="F23" s="65"/>
      <c r="G23" s="64"/>
    </row>
    <row r="24" spans="2:7" s="9" customFormat="1" ht="28.5" customHeight="1">
      <c r="B24" s="108"/>
      <c r="C24" s="108"/>
      <c r="D24" s="108"/>
      <c r="E24" s="91"/>
      <c r="F24" s="72"/>
      <c r="G24" s="35"/>
    </row>
    <row r="25" spans="2:6" s="9" customFormat="1" ht="18.75" customHeight="1">
      <c r="B25" s="6"/>
      <c r="C25" s="10"/>
      <c r="F25" s="72"/>
    </row>
    <row r="26" spans="2:6" s="9" customFormat="1" ht="15">
      <c r="B26" s="22"/>
      <c r="C26" s="21"/>
      <c r="F26" s="72"/>
    </row>
    <row r="27" spans="2:6" s="9" customFormat="1" ht="15">
      <c r="B27" s="22"/>
      <c r="C27" s="21"/>
      <c r="F27" s="72"/>
    </row>
    <row r="28" spans="2:6" s="9" customFormat="1" ht="15">
      <c r="B28" s="22"/>
      <c r="C28" s="21"/>
      <c r="F28" s="72"/>
    </row>
    <row r="29" spans="2:6" s="9" customFormat="1" ht="15">
      <c r="B29" s="22"/>
      <c r="C29" s="79">
        <f>C20-C14-C13-C12-C7</f>
        <v>0</v>
      </c>
      <c r="F29" s="72"/>
    </row>
    <row r="30" spans="2:6" s="9" customFormat="1" ht="15">
      <c r="B30" s="22"/>
      <c r="C30" s="21"/>
      <c r="F30" s="72"/>
    </row>
    <row r="31" spans="2:6" s="9" customFormat="1" ht="15">
      <c r="B31" s="22"/>
      <c r="C31" s="21"/>
      <c r="F31" s="72"/>
    </row>
    <row r="32" spans="2:6" s="9" customFormat="1" ht="15">
      <c r="B32" s="22"/>
      <c r="C32" s="21"/>
      <c r="F32" s="72"/>
    </row>
    <row r="33" spans="2:6" s="9" customFormat="1" ht="15">
      <c r="B33" s="22"/>
      <c r="C33" s="21"/>
      <c r="F33" s="72"/>
    </row>
    <row r="34" spans="2:6" s="9" customFormat="1" ht="15">
      <c r="B34" s="22"/>
      <c r="C34" s="21"/>
      <c r="F34" s="72"/>
    </row>
    <row r="35" spans="2:6" s="9" customFormat="1" ht="15">
      <c r="B35" s="22"/>
      <c r="C35" s="21"/>
      <c r="F35" s="72"/>
    </row>
    <row r="36" spans="2:6" s="9" customFormat="1" ht="15">
      <c r="B36" s="22"/>
      <c r="C36" s="21"/>
      <c r="F36" s="72"/>
    </row>
    <row r="37" spans="2:6" s="9" customFormat="1" ht="15">
      <c r="B37" s="22"/>
      <c r="C37" s="21"/>
      <c r="F37" s="72"/>
    </row>
    <row r="38" spans="2:6" s="9" customFormat="1" ht="15">
      <c r="B38" s="22"/>
      <c r="C38" s="21"/>
      <c r="F38" s="72"/>
    </row>
    <row r="39" spans="2:6" s="9" customFormat="1" ht="15">
      <c r="B39" s="22"/>
      <c r="C39" s="21"/>
      <c r="F39" s="72"/>
    </row>
    <row r="40" spans="2:6" s="9" customFormat="1" ht="15">
      <c r="B40" s="22"/>
      <c r="C40" s="21"/>
      <c r="F40" s="72"/>
    </row>
    <row r="41" spans="2:6" s="9" customFormat="1" ht="15">
      <c r="B41" s="22"/>
      <c r="C41" s="21"/>
      <c r="F41" s="72"/>
    </row>
    <row r="42" spans="2:6" s="9" customFormat="1" ht="15">
      <c r="B42" s="22"/>
      <c r="C42" s="21"/>
      <c r="F42" s="72"/>
    </row>
    <row r="43" spans="2:6" s="9" customFormat="1" ht="15">
      <c r="B43" s="22"/>
      <c r="C43" s="21"/>
      <c r="F43" s="72"/>
    </row>
    <row r="44" spans="2:6" s="9" customFormat="1" ht="15">
      <c r="B44" s="22"/>
      <c r="C44" s="21"/>
      <c r="F44" s="72"/>
    </row>
    <row r="45" spans="2:6" s="9" customFormat="1" ht="15">
      <c r="B45" s="22"/>
      <c r="C45" s="21"/>
      <c r="F45" s="72"/>
    </row>
    <row r="46" spans="2:6" s="9" customFormat="1" ht="15">
      <c r="B46" s="22"/>
      <c r="C46" s="21"/>
      <c r="F46" s="72"/>
    </row>
    <row r="47" spans="2:6" s="9" customFormat="1" ht="15">
      <c r="B47" s="22"/>
      <c r="C47" s="21"/>
      <c r="F47" s="72"/>
    </row>
    <row r="48" spans="2:6" s="9" customFormat="1" ht="15">
      <c r="B48" s="22"/>
      <c r="C48" s="21"/>
      <c r="F48" s="72"/>
    </row>
    <row r="49" spans="2:6" s="9" customFormat="1" ht="15">
      <c r="B49" s="22"/>
      <c r="C49" s="21"/>
      <c r="F49" s="72"/>
    </row>
    <row r="50" spans="2:6" s="9" customFormat="1" ht="15">
      <c r="B50" s="22"/>
      <c r="C50" s="21"/>
      <c r="F50" s="72"/>
    </row>
    <row r="51" spans="2:6" s="9" customFormat="1" ht="15">
      <c r="B51" s="22"/>
      <c r="C51" s="21"/>
      <c r="F51" s="72"/>
    </row>
    <row r="52" spans="2:6" s="9" customFormat="1" ht="15">
      <c r="B52" s="22"/>
      <c r="C52" s="21"/>
      <c r="F52" s="72"/>
    </row>
    <row r="53" spans="2:6" s="9" customFormat="1" ht="15">
      <c r="B53" s="22"/>
      <c r="C53" s="21"/>
      <c r="F53" s="72"/>
    </row>
  </sheetData>
  <sheetProtection/>
  <mergeCells count="7">
    <mergeCell ref="B24:D24"/>
    <mergeCell ref="A2:D2"/>
    <mergeCell ref="A5:A6"/>
    <mergeCell ref="B5:B6"/>
    <mergeCell ref="C5:C6"/>
    <mergeCell ref="D5:D6"/>
    <mergeCell ref="B23:D23"/>
  </mergeCells>
  <printOptions horizontalCentered="1"/>
  <pageMargins left="0" right="0" top="0.3937007874015748" bottom="0.2755905511811024" header="0" footer="0"/>
  <pageSetup fitToHeight="10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53"/>
  <sheetViews>
    <sheetView tabSelected="1" view="pageBreakPreview" zoomScale="80" zoomScaleNormal="120" zoomScaleSheetLayoutView="80" zoomScalePageLayoutView="0" workbookViewId="0" topLeftCell="A1">
      <pane xSplit="2" ySplit="6" topLeftCell="C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H12" sqref="H12"/>
    </sheetView>
  </sheetViews>
  <sheetFormatPr defaultColWidth="9.00390625" defaultRowHeight="12.75"/>
  <cols>
    <col min="1" max="1" width="5.75390625" style="1" customWidth="1"/>
    <col min="2" max="2" width="82.25390625" style="3" customWidth="1"/>
    <col min="3" max="3" width="16.25390625" style="7" customWidth="1"/>
    <col min="4" max="4" width="15.375" style="1" customWidth="1"/>
    <col min="5" max="5" width="25.875" style="1" customWidth="1"/>
    <col min="6" max="6" width="30.00390625" style="65" customWidth="1"/>
    <col min="7" max="7" width="9.125" style="1" customWidth="1"/>
    <col min="8" max="8" width="26.125" style="1" customWidth="1"/>
    <col min="9" max="9" width="12.875" style="1" bestFit="1" customWidth="1"/>
    <col min="10" max="10" width="9.625" style="1" bestFit="1" customWidth="1"/>
    <col min="11" max="16384" width="9.125" style="1" customWidth="1"/>
  </cols>
  <sheetData>
    <row r="1" ht="12.75">
      <c r="A1" s="5"/>
    </row>
    <row r="2" spans="1:6" s="2" customFormat="1" ht="48" customHeight="1">
      <c r="A2" s="103" t="s">
        <v>44</v>
      </c>
      <c r="B2" s="103"/>
      <c r="C2" s="103"/>
      <c r="D2" s="103"/>
      <c r="E2" s="92"/>
      <c r="F2" s="66"/>
    </row>
    <row r="3" spans="2:6" s="2" customFormat="1" ht="15" customHeight="1">
      <c r="B3" s="11"/>
      <c r="F3" s="66"/>
    </row>
    <row r="4" spans="2:5" ht="15.75" customHeight="1" thickBot="1">
      <c r="B4" s="4"/>
      <c r="C4" s="8"/>
      <c r="D4" s="11" t="s">
        <v>10</v>
      </c>
      <c r="E4" s="11"/>
    </row>
    <row r="5" spans="1:6" s="12" customFormat="1" ht="12" customHeight="1">
      <c r="A5" s="104" t="s">
        <v>1</v>
      </c>
      <c r="B5" s="106" t="s">
        <v>0</v>
      </c>
      <c r="C5" s="109" t="s">
        <v>40</v>
      </c>
      <c r="D5" s="109" t="s">
        <v>12</v>
      </c>
      <c r="E5" s="81"/>
      <c r="F5" s="67"/>
    </row>
    <row r="6" spans="1:7" s="13" customFormat="1" ht="41.25" customHeight="1">
      <c r="A6" s="105"/>
      <c r="B6" s="107"/>
      <c r="C6" s="110"/>
      <c r="D6" s="110"/>
      <c r="E6" s="81"/>
      <c r="F6" s="68"/>
      <c r="G6" s="60"/>
    </row>
    <row r="7" spans="1:8" s="14" customFormat="1" ht="18.75" customHeight="1">
      <c r="A7" s="73" t="s">
        <v>2</v>
      </c>
      <c r="B7" s="74" t="s">
        <v>3</v>
      </c>
      <c r="C7" s="75">
        <v>60657.589</v>
      </c>
      <c r="D7" s="95">
        <f>C7/$C$22</f>
        <v>0.26973167399693626</v>
      </c>
      <c r="E7" s="82"/>
      <c r="F7" s="69"/>
      <c r="G7" s="61"/>
      <c r="H7" s="33"/>
    </row>
    <row r="8" spans="1:7" s="14" customFormat="1" ht="15.75">
      <c r="A8" s="18"/>
      <c r="B8" s="15" t="s">
        <v>11</v>
      </c>
      <c r="C8" s="55"/>
      <c r="D8" s="96"/>
      <c r="E8" s="83"/>
      <c r="F8" s="69"/>
      <c r="G8" s="61"/>
    </row>
    <row r="9" spans="1:10" s="14" customFormat="1" ht="33.75" customHeight="1">
      <c r="A9" s="18"/>
      <c r="B9" s="16" t="s">
        <v>38</v>
      </c>
      <c r="C9" s="55">
        <f>31713.386+6271.342</f>
        <v>37984.727999999996</v>
      </c>
      <c r="D9" s="96">
        <f aca="true" t="shared" si="0" ref="D9:D22">C9/$C$22</f>
        <v>0.16891017989123003</v>
      </c>
      <c r="E9" s="83"/>
      <c r="F9" s="69"/>
      <c r="G9" s="61"/>
      <c r="H9" s="33"/>
      <c r="J9" s="33"/>
    </row>
    <row r="10" spans="1:10" s="14" customFormat="1" ht="33.75" customHeight="1">
      <c r="A10" s="18"/>
      <c r="B10" s="16" t="s">
        <v>18</v>
      </c>
      <c r="C10" s="55">
        <v>2936.377</v>
      </c>
      <c r="D10" s="96">
        <f t="shared" si="0"/>
        <v>0.013057457389150462</v>
      </c>
      <c r="E10" s="83"/>
      <c r="F10" s="69"/>
      <c r="G10" s="61"/>
      <c r="H10" s="33"/>
      <c r="J10" s="33"/>
    </row>
    <row r="11" spans="1:10" s="14" customFormat="1" ht="33.75" customHeight="1">
      <c r="A11" s="18"/>
      <c r="B11" s="16" t="s">
        <v>34</v>
      </c>
      <c r="C11" s="55">
        <v>12322.926</v>
      </c>
      <c r="D11" s="97">
        <f t="shared" si="0"/>
        <v>0.05479748722819118</v>
      </c>
      <c r="E11" s="83"/>
      <c r="F11" s="69"/>
      <c r="G11" s="61"/>
      <c r="H11" s="33"/>
      <c r="J11" s="33"/>
    </row>
    <row r="12" spans="1:7" s="14" customFormat="1" ht="33.75" customHeight="1">
      <c r="A12" s="73" t="s">
        <v>4</v>
      </c>
      <c r="B12" s="74" t="s">
        <v>20</v>
      </c>
      <c r="C12" s="77">
        <v>30955.675</v>
      </c>
      <c r="D12" s="98">
        <f t="shared" si="0"/>
        <v>0.13765344411323552</v>
      </c>
      <c r="E12" s="82"/>
      <c r="F12" s="69"/>
      <c r="G12" s="61"/>
    </row>
    <row r="13" spans="1:246" s="14" customFormat="1" ht="33.75" customHeight="1">
      <c r="A13" s="73" t="s">
        <v>5</v>
      </c>
      <c r="B13" s="74" t="s">
        <v>13</v>
      </c>
      <c r="C13" s="78">
        <v>32182.329</v>
      </c>
      <c r="D13" s="98">
        <f t="shared" si="0"/>
        <v>0.14310811915538135</v>
      </c>
      <c r="E13" s="82"/>
      <c r="F13" s="70"/>
      <c r="G13" s="62"/>
      <c r="H13" s="17"/>
      <c r="I13" s="80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</row>
    <row r="14" spans="1:9" s="14" customFormat="1" ht="33.75" customHeight="1">
      <c r="A14" s="73" t="s">
        <v>6</v>
      </c>
      <c r="B14" s="74" t="s">
        <v>9</v>
      </c>
      <c r="C14" s="77">
        <f>101757.559-2978.885</f>
        <v>98778.674</v>
      </c>
      <c r="D14" s="98">
        <f t="shared" si="0"/>
        <v>0.4392482050880335</v>
      </c>
      <c r="E14" s="82"/>
      <c r="F14" s="69"/>
      <c r="G14" s="61"/>
      <c r="H14" s="33"/>
      <c r="I14" s="33"/>
    </row>
    <row r="15" spans="1:7" s="14" customFormat="1" ht="15.75" customHeight="1">
      <c r="A15" s="18"/>
      <c r="B15" s="15" t="s">
        <v>11</v>
      </c>
      <c r="C15" s="55"/>
      <c r="D15" s="99"/>
      <c r="E15" s="84"/>
      <c r="F15" s="69"/>
      <c r="G15" s="61"/>
    </row>
    <row r="16" spans="1:8" s="14" customFormat="1" ht="33.75" customHeight="1">
      <c r="A16" s="18"/>
      <c r="B16" s="16" t="s">
        <v>14</v>
      </c>
      <c r="C16" s="89">
        <v>70547.794</v>
      </c>
      <c r="D16" s="99">
        <f t="shared" si="0"/>
        <v>0.3137113572451918</v>
      </c>
      <c r="E16" s="84"/>
      <c r="F16" s="69"/>
      <c r="G16" s="61"/>
      <c r="H16" s="33"/>
    </row>
    <row r="17" spans="1:246" s="14" customFormat="1" ht="33.75" customHeight="1">
      <c r="A17" s="18"/>
      <c r="B17" s="16" t="s">
        <v>22</v>
      </c>
      <c r="C17" s="89">
        <f>7037.252+560.401</f>
        <v>7597.653</v>
      </c>
      <c r="D17" s="99">
        <f t="shared" si="0"/>
        <v>0.03378518163881926</v>
      </c>
      <c r="E17" s="82"/>
      <c r="F17" s="71"/>
      <c r="G17" s="63"/>
      <c r="H17" s="34"/>
      <c r="I17" s="34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</row>
    <row r="18" spans="1:246" s="14" customFormat="1" ht="33.75" customHeight="1">
      <c r="A18" s="18"/>
      <c r="B18" s="16" t="s">
        <v>15</v>
      </c>
      <c r="C18" s="89">
        <f>C14-C16-C17</f>
        <v>20633.227000000006</v>
      </c>
      <c r="D18" s="99">
        <f t="shared" si="0"/>
        <v>0.09175166620402248</v>
      </c>
      <c r="E18" s="84"/>
      <c r="F18" s="71"/>
      <c r="G18" s="63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</row>
    <row r="19" spans="1:246" s="14" customFormat="1" ht="33.75" customHeight="1" hidden="1">
      <c r="A19" s="18"/>
      <c r="B19" s="16" t="s">
        <v>19</v>
      </c>
      <c r="C19" s="57"/>
      <c r="D19" s="100">
        <f t="shared" si="0"/>
        <v>0</v>
      </c>
      <c r="E19" s="84"/>
      <c r="F19" s="71"/>
      <c r="G19" s="63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</row>
    <row r="20" spans="1:11" s="14" customFormat="1" ht="33.75" customHeight="1">
      <c r="A20" s="73" t="s">
        <v>7</v>
      </c>
      <c r="B20" s="74" t="s">
        <v>35</v>
      </c>
      <c r="C20" s="77">
        <f>C7+C12+C13+C14</f>
        <v>222574.267</v>
      </c>
      <c r="D20" s="95">
        <f t="shared" si="0"/>
        <v>0.9897414423535866</v>
      </c>
      <c r="E20" s="82"/>
      <c r="F20" s="69"/>
      <c r="G20" s="61"/>
      <c r="H20" s="33"/>
      <c r="K20" s="33"/>
    </row>
    <row r="21" spans="1:7" s="14" customFormat="1" ht="33.75" customHeight="1">
      <c r="A21" s="18" t="s">
        <v>8</v>
      </c>
      <c r="B21" s="19" t="s">
        <v>16</v>
      </c>
      <c r="C21" s="55">
        <v>2306.957</v>
      </c>
      <c r="D21" s="96">
        <f t="shared" si="0"/>
        <v>0.01025855764641338</v>
      </c>
      <c r="E21" s="83"/>
      <c r="F21" s="69"/>
      <c r="G21" s="61"/>
    </row>
    <row r="22" spans="1:11" s="14" customFormat="1" ht="33.75" customHeight="1" thickBot="1">
      <c r="A22" s="29"/>
      <c r="B22" s="30" t="s">
        <v>41</v>
      </c>
      <c r="C22" s="58">
        <f>C20+C21</f>
        <v>224881.224</v>
      </c>
      <c r="D22" s="101">
        <f t="shared" si="0"/>
        <v>1</v>
      </c>
      <c r="E22" s="85"/>
      <c r="F22" s="69"/>
      <c r="G22" s="61"/>
      <c r="I22" s="33"/>
      <c r="K22" s="33"/>
    </row>
    <row r="23" spans="1:7" s="9" customFormat="1" ht="21" customHeight="1">
      <c r="A23" s="25" t="s">
        <v>17</v>
      </c>
      <c r="B23" s="108" t="s">
        <v>36</v>
      </c>
      <c r="C23" s="108"/>
      <c r="D23" s="108"/>
      <c r="E23" s="93"/>
      <c r="F23" s="65"/>
      <c r="G23" s="64"/>
    </row>
    <row r="24" spans="1:7" s="9" customFormat="1" ht="28.5" customHeight="1">
      <c r="A24" s="102" t="s">
        <v>42</v>
      </c>
      <c r="B24" s="111" t="s">
        <v>43</v>
      </c>
      <c r="C24" s="111"/>
      <c r="D24" s="111"/>
      <c r="E24" s="93"/>
      <c r="F24" s="72"/>
      <c r="G24" s="35"/>
    </row>
    <row r="25" spans="2:6" s="9" customFormat="1" ht="18.75" customHeight="1">
      <c r="B25" s="6"/>
      <c r="C25" s="10"/>
      <c r="F25" s="72"/>
    </row>
    <row r="26" spans="2:6" s="9" customFormat="1" ht="15">
      <c r="B26" s="22"/>
      <c r="C26" s="21"/>
      <c r="F26" s="72"/>
    </row>
    <row r="27" spans="2:6" s="9" customFormat="1" ht="15">
      <c r="B27" s="22"/>
      <c r="C27" s="21"/>
      <c r="F27" s="72"/>
    </row>
    <row r="28" spans="2:6" s="9" customFormat="1" ht="15">
      <c r="B28" s="22"/>
      <c r="C28" s="21"/>
      <c r="F28" s="72"/>
    </row>
    <row r="29" spans="2:6" s="9" customFormat="1" ht="15">
      <c r="B29" s="22"/>
      <c r="C29" s="79">
        <f>C20-C14-C13-C12-C7</f>
        <v>0</v>
      </c>
      <c r="F29" s="72"/>
    </row>
    <row r="30" spans="2:6" s="9" customFormat="1" ht="15">
      <c r="B30" s="22"/>
      <c r="C30" s="21"/>
      <c r="F30" s="72"/>
    </row>
    <row r="31" spans="2:6" s="9" customFormat="1" ht="15">
      <c r="B31" s="22"/>
      <c r="C31" s="21"/>
      <c r="F31" s="72"/>
    </row>
    <row r="32" spans="2:6" s="9" customFormat="1" ht="15">
      <c r="B32" s="22"/>
      <c r="C32" s="21"/>
      <c r="F32" s="72"/>
    </row>
    <row r="33" spans="2:6" s="9" customFormat="1" ht="15">
      <c r="B33" s="22"/>
      <c r="C33" s="21"/>
      <c r="F33" s="72"/>
    </row>
    <row r="34" spans="2:6" s="9" customFormat="1" ht="15">
      <c r="B34" s="22"/>
      <c r="C34" s="21"/>
      <c r="F34" s="72"/>
    </row>
    <row r="35" spans="2:6" s="9" customFormat="1" ht="15">
      <c r="B35" s="22"/>
      <c r="C35" s="21"/>
      <c r="F35" s="72"/>
    </row>
    <row r="36" spans="2:6" s="9" customFormat="1" ht="15">
      <c r="B36" s="22"/>
      <c r="C36" s="21"/>
      <c r="F36" s="72"/>
    </row>
    <row r="37" spans="2:6" s="9" customFormat="1" ht="15">
      <c r="B37" s="22"/>
      <c r="C37" s="21"/>
      <c r="F37" s="72"/>
    </row>
    <row r="38" spans="2:6" s="9" customFormat="1" ht="15">
      <c r="B38" s="22"/>
      <c r="C38" s="21"/>
      <c r="F38" s="72"/>
    </row>
    <row r="39" spans="2:6" s="9" customFormat="1" ht="15">
      <c r="B39" s="22"/>
      <c r="C39" s="21"/>
      <c r="F39" s="72"/>
    </row>
    <row r="40" spans="2:6" s="9" customFormat="1" ht="15">
      <c r="B40" s="22"/>
      <c r="C40" s="21"/>
      <c r="F40" s="72"/>
    </row>
    <row r="41" spans="2:6" s="9" customFormat="1" ht="15">
      <c r="B41" s="22"/>
      <c r="C41" s="21"/>
      <c r="F41" s="72"/>
    </row>
    <row r="42" spans="2:6" s="9" customFormat="1" ht="15">
      <c r="B42" s="22"/>
      <c r="C42" s="21"/>
      <c r="F42" s="72"/>
    </row>
    <row r="43" spans="2:6" s="9" customFormat="1" ht="15">
      <c r="B43" s="22"/>
      <c r="C43" s="21"/>
      <c r="F43" s="72"/>
    </row>
    <row r="44" spans="2:6" s="9" customFormat="1" ht="15">
      <c r="B44" s="22"/>
      <c r="C44" s="21"/>
      <c r="F44" s="72"/>
    </row>
    <row r="45" spans="2:6" s="9" customFormat="1" ht="15">
      <c r="B45" s="22"/>
      <c r="C45" s="21"/>
      <c r="F45" s="72"/>
    </row>
    <row r="46" spans="2:6" s="9" customFormat="1" ht="15">
      <c r="B46" s="22"/>
      <c r="C46" s="21"/>
      <c r="F46" s="72"/>
    </row>
    <row r="47" spans="2:6" s="9" customFormat="1" ht="15">
      <c r="B47" s="22"/>
      <c r="C47" s="21"/>
      <c r="F47" s="72"/>
    </row>
    <row r="48" spans="2:6" s="9" customFormat="1" ht="15">
      <c r="B48" s="22"/>
      <c r="C48" s="21"/>
      <c r="F48" s="72"/>
    </row>
    <row r="49" spans="2:6" s="9" customFormat="1" ht="15">
      <c r="B49" s="22"/>
      <c r="C49" s="21"/>
      <c r="F49" s="72"/>
    </row>
    <row r="50" spans="2:6" s="9" customFormat="1" ht="15">
      <c r="B50" s="22"/>
      <c r="C50" s="21"/>
      <c r="F50" s="72"/>
    </row>
    <row r="51" spans="2:6" s="9" customFormat="1" ht="15">
      <c r="B51" s="22"/>
      <c r="C51" s="21"/>
      <c r="F51" s="72"/>
    </row>
    <row r="52" spans="2:6" s="9" customFormat="1" ht="15">
      <c r="B52" s="22"/>
      <c r="C52" s="21"/>
      <c r="F52" s="72"/>
    </row>
    <row r="53" spans="2:6" s="9" customFormat="1" ht="15">
      <c r="B53" s="22"/>
      <c r="C53" s="21"/>
      <c r="F53" s="72"/>
    </row>
  </sheetData>
  <sheetProtection/>
  <mergeCells count="7">
    <mergeCell ref="B24:D24"/>
    <mergeCell ref="A2:D2"/>
    <mergeCell ref="A5:A6"/>
    <mergeCell ref="B5:B6"/>
    <mergeCell ref="C5:C6"/>
    <mergeCell ref="D5:D6"/>
    <mergeCell ref="B23:D23"/>
  </mergeCells>
  <printOptions horizontalCentered="1"/>
  <pageMargins left="0" right="0" top="0.3937007874015748" bottom="0.2755905511811024" header="0" footer="0"/>
  <pageSetup fitToHeight="10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navi</cp:lastModifiedBy>
  <cp:lastPrinted>2015-04-28T06:07:30Z</cp:lastPrinted>
  <dcterms:created xsi:type="dcterms:W3CDTF">1998-07-27T07:24:48Z</dcterms:created>
  <dcterms:modified xsi:type="dcterms:W3CDTF">2015-05-18T08:54:18Z</dcterms:modified>
  <cp:category/>
  <cp:version/>
  <cp:contentType/>
  <cp:contentStatus/>
</cp:coreProperties>
</file>